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olf\Desktop\"/>
    </mc:Choice>
  </mc:AlternateContent>
  <xr:revisionPtr revIDLastSave="0" documentId="13_ncr:1_{95EF3298-EFE7-4741-A8E2-B59CFB65E31F}" xr6:coauthVersionLast="45" xr6:coauthVersionMax="45" xr10:uidLastSave="{00000000-0000-0000-0000-000000000000}"/>
  <bookViews>
    <workbookView xWindow="44805" yWindow="2385" windowWidth="17505" windowHeight="16065" xr2:uid="{00000000-000D-0000-FFFF-FFFF00000000}"/>
  </bookViews>
  <sheets>
    <sheet name="Plexiglaslampe" sheetId="1" r:id="rId1"/>
    <sheet name="online Preisliste" sheetId="3" state="hidden" r:id="rId2"/>
  </sheets>
  <definedNames>
    <definedName name="ExterneDaten_1" localSheetId="1" hidden="1">'online Preisliste'!$A$1:$B$10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" i="1" l="1"/>
  <c r="K4" i="1"/>
  <c r="K3" i="1"/>
  <c r="K2" i="1"/>
  <c r="F2" i="1"/>
  <c r="F3" i="1"/>
  <c r="B21" i="1"/>
  <c r="D22" i="1"/>
  <c r="B6" i="1"/>
  <c r="B7" i="1"/>
  <c r="B8" i="1"/>
  <c r="D9" i="1"/>
  <c r="B13" i="1"/>
  <c r="B14" i="1"/>
  <c r="D16" i="1"/>
  <c r="B12" i="1"/>
  <c r="D15" i="1"/>
  <c r="D11" i="1"/>
  <c r="D10" i="1"/>
  <c r="B18" i="1"/>
  <c r="B17" i="1"/>
  <c r="A40" i="1"/>
  <c r="A39" i="1"/>
  <c r="A32" i="1"/>
  <c r="A38" i="1"/>
  <c r="A37" i="1"/>
  <c r="A36" i="1"/>
  <c r="A31" i="1"/>
  <c r="B24" i="1"/>
  <c r="B2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DF29FEB-F201-432D-9119-4E309718103F}" keepAlive="1" name="Abfrage - Table 0" description="Verbindung mit der Abfrage 'Table 0' in der Arbeitsmappe." type="5" refreshedVersion="6" background="1" saveData="1">
    <dbPr connection="Provider=Microsoft.Mashup.OleDb.1;Data Source=$Workbook$;Location=Table 0;Extended Properties=&quot;&quot;" command="SELECT * FROM [Table 0]"/>
  </connection>
  <connection id="2" xr16:uid="{11E8799F-D20B-4E5D-87CF-9C6B32E7B233}" keepAlive="1" name="Abfrage - Table 0 (2)" description="Verbindung mit der Abfrage 'Table 0 (2)' in der Arbeitsmappe." type="5" refreshedVersion="6" background="1" saveData="1">
    <dbPr connection="Provider=Microsoft.Mashup.OleDb.1;Data Source=$Workbook$;Location=Table 0 (2);Extended Properties=&quot;&quot;" command="SELECT * FROM [Table 0 (2)]"/>
  </connection>
</connections>
</file>

<file path=xl/sharedStrings.xml><?xml version="1.0" encoding="utf-8"?>
<sst xmlns="http://schemas.openxmlformats.org/spreadsheetml/2006/main" count="102" uniqueCount="79">
  <si>
    <t>Anzahl</t>
  </si>
  <si>
    <t>Was</t>
  </si>
  <si>
    <t>Mass</t>
  </si>
  <si>
    <t>x</t>
  </si>
  <si>
    <t>Malerklebband</t>
  </si>
  <si>
    <t>Werkstatt</t>
  </si>
  <si>
    <t>Eingabe Anzahl Projekte&gt;</t>
  </si>
  <si>
    <t>Shop</t>
  </si>
  <si>
    <t>Teacher's Box inkl. Powerbank</t>
  </si>
  <si>
    <t>12 x 120 x 150</t>
  </si>
  <si>
    <t>12 x   20 x 120</t>
  </si>
  <si>
    <t>Dübelstab glatt</t>
  </si>
  <si>
    <t>D=10  L=84</t>
  </si>
  <si>
    <t>Distanzhülse oder Dübelstab aufgebohrt</t>
  </si>
  <si>
    <t>D=  6  L=12</t>
  </si>
  <si>
    <t>Holzschraube</t>
  </si>
  <si>
    <t>D=  3  L=20</t>
  </si>
  <si>
    <t>U-Scheibe BN715</t>
  </si>
  <si>
    <t>M3</t>
  </si>
  <si>
    <t>3   x 120 x 180</t>
  </si>
  <si>
    <t>Dübelstab D=10 Länge total</t>
  </si>
  <si>
    <t>Pos</t>
  </si>
  <si>
    <t>Bausatz Acrylglasbild mit LEDs</t>
  </si>
  <si>
    <t>Werkzeug</t>
  </si>
  <si>
    <t>Dübelbohrer</t>
  </si>
  <si>
    <t>D=10</t>
  </si>
  <si>
    <t>D=  5</t>
  </si>
  <si>
    <t>D=  6</t>
  </si>
  <si>
    <t>Gut gespitzte Bleistifte, Lineal und Papier</t>
  </si>
  <si>
    <t>Massstab, Schieblehre</t>
  </si>
  <si>
    <t>Lötstation inkl. Unterlage, Zinn und Löthilfen</t>
  </si>
  <si>
    <t>Schraubenzieher Typ je nach Schraube</t>
  </si>
  <si>
    <t>&lt;Link</t>
  </si>
  <si>
    <t>Dremel Engraver oder anderes Gravurwerkzeug</t>
  </si>
  <si>
    <t>Div. Sägen</t>
  </si>
  <si>
    <t>Säulenbohrmaschine</t>
  </si>
  <si>
    <t>Klebstoffe</t>
  </si>
  <si>
    <t>Werkzeuge und Maschinen</t>
  </si>
  <si>
    <t>Acrylglasbild: Materialliste und Kostenrechner</t>
  </si>
  <si>
    <t>Holzhammer und Zugsäge</t>
  </si>
  <si>
    <t>Anschlagwinkel</t>
  </si>
  <si>
    <t>Elektronik und Teacher's Box</t>
  </si>
  <si>
    <t>Birkensperrholz DxBxL</t>
  </si>
  <si>
    <t>12 x   20 x   32</t>
  </si>
  <si>
    <t>D=  6  L=24</t>
  </si>
  <si>
    <t>D=  6  L=20</t>
  </si>
  <si>
    <t>Dübelstab D=  6 Länge total</t>
  </si>
  <si>
    <t>Birkensperrholz B=120 Streifenlänge total</t>
  </si>
  <si>
    <r>
      <t xml:space="preserve">Birkensperrholz </t>
    </r>
    <r>
      <rPr>
        <sz val="10.8"/>
        <color theme="0" tint="-0.499984740745262"/>
        <rFont val="Calibri"/>
        <family val="2"/>
        <scheme val="minor"/>
      </rPr>
      <t>m</t>
    </r>
    <r>
      <rPr>
        <vertAlign val="superscript"/>
        <sz val="10"/>
        <color theme="0" tint="-0.499984740745262"/>
        <rFont val="Calibri"/>
        <family val="2"/>
        <scheme val="minor"/>
      </rPr>
      <t>2</t>
    </r>
    <r>
      <rPr>
        <sz val="11"/>
        <color theme="0" tint="-0.499984740745262"/>
        <rFont val="Calibri"/>
        <family val="2"/>
        <scheme val="minor"/>
      </rPr>
      <t xml:space="preserve"> total</t>
    </r>
  </si>
  <si>
    <r>
      <t>Acrylglas m</t>
    </r>
    <r>
      <rPr>
        <vertAlign val="superscript"/>
        <sz val="10"/>
        <color theme="0" tint="-0.499984740745262"/>
        <rFont val="Calibri"/>
        <family val="2"/>
        <scheme val="minor"/>
      </rPr>
      <t>2</t>
    </r>
    <r>
      <rPr>
        <sz val="11"/>
        <color theme="0" tint="-0.499984740745262"/>
        <rFont val="Calibri"/>
        <family val="2"/>
        <scheme val="minor"/>
      </rPr>
      <t xml:space="preserve"> total</t>
    </r>
  </si>
  <si>
    <t>D=  3  L=12</t>
  </si>
  <si>
    <t>Acrylglas 3mm (Bezug: Baumarkt)</t>
  </si>
  <si>
    <t>Birkensperrholz B=  20 Streifenlänge total</t>
  </si>
  <si>
    <t>Mikrocontroller Pixel, inkl. USB-Kabel</t>
  </si>
  <si>
    <t>Preise</t>
  </si>
  <si>
    <t>Mikrocontroller Pixel</t>
  </si>
  <si>
    <t>Bausatz Plexiglaslampe</t>
  </si>
  <si>
    <t>Teacher's Box</t>
  </si>
  <si>
    <t>Projektkosten nur Elektronik ab 8 Stück</t>
  </si>
  <si>
    <t>Produkt</t>
  </si>
  <si>
    <t>Preis in CHF</t>
  </si>
  <si>
    <t>Mikrocontroller KOMFORT</t>
  </si>
  <si>
    <t>Mikrocontroller MOTOR</t>
  </si>
  <si>
    <t>Mikrocontroller PIXEL</t>
  </si>
  <si>
    <t>Bausatz Arduino Roboter</t>
  </si>
  <si>
    <t>Bausatz Lasergraph</t>
  </si>
  <si>
    <t>Robotik Starter Kit</t>
  </si>
  <si>
    <t>Booster</t>
  </si>
  <si>
    <t>28.90</t>
  </si>
  <si>
    <t>21.30</t>
  </si>
  <si>
    <t>17.20</t>
  </si>
  <si>
    <t>175.70</t>
  </si>
  <si>
    <t>20.90</t>
  </si>
  <si>
    <t>13.80</t>
  </si>
  <si>
    <t>52.70</t>
  </si>
  <si>
    <t>103.00 97.87</t>
  </si>
  <si>
    <t>26.00</t>
  </si>
  <si>
    <t>HINWEIS: Die Preise werden automatisch ab der Webseite PGLU.CH aktualisiert
Dazu ist eine Internetverbindung notwendig</t>
  </si>
  <si>
    <t>Diese Tabelle kann auch ohne Internet-Verbindung verwendet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</si>
</sst>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8"/>
      <color theme="0" tint="-0.499984740745262"/>
      <name val="Calibri"/>
      <family val="2"/>
      <scheme val="minor"/>
    </font>
    <font>
      <vertAlign val="superscript"/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right" indent="1"/>
    </xf>
    <xf numFmtId="0" fontId="2" fillId="2" borderId="1" xfId="0" applyFont="1" applyFill="1" applyBorder="1"/>
    <xf numFmtId="0" fontId="1" fillId="0" borderId="1" xfId="0" applyFont="1" applyFill="1" applyBorder="1" applyAlignment="1">
      <alignment horizontal="right" indent="1"/>
    </xf>
    <xf numFmtId="0" fontId="1" fillId="0" borderId="0" xfId="0" applyFont="1" applyAlignment="1">
      <alignment horizontal="right" textRotation="45"/>
    </xf>
    <xf numFmtId="0" fontId="1" fillId="0" borderId="0" xfId="0" applyFont="1" applyAlignment="1">
      <alignment textRotation="45"/>
    </xf>
    <xf numFmtId="0" fontId="1" fillId="0" borderId="0" xfId="0" applyFont="1" applyAlignment="1">
      <alignment horizontal="left" textRotation="45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right" indent="1" shrinkToFit="1"/>
    </xf>
    <xf numFmtId="0" fontId="0" fillId="0" borderId="1" xfId="0" applyBorder="1" applyAlignment="1">
      <alignment horizontal="right" indent="1" shrinkToFit="1"/>
    </xf>
    <xf numFmtId="1" fontId="0" fillId="0" borderId="1" xfId="0" applyNumberFormat="1" applyFill="1" applyBorder="1" applyAlignment="1">
      <alignment horizontal="right" indent="1" shrinkToFit="1"/>
    </xf>
    <xf numFmtId="0" fontId="6" fillId="2" borderId="1" xfId="0" applyFont="1" applyFill="1" applyBorder="1"/>
    <xf numFmtId="0" fontId="0" fillId="0" borderId="5" xfId="0" applyBorder="1"/>
    <xf numFmtId="0" fontId="0" fillId="0" borderId="0" xfId="0" applyNumberFormat="1"/>
    <xf numFmtId="14" fontId="0" fillId="0" borderId="5" xfId="0" applyNumberForma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4" borderId="0" xfId="0" applyFill="1" applyBorder="1" applyAlignment="1">
      <alignment horizontal="right"/>
    </xf>
    <xf numFmtId="0" fontId="3" fillId="0" borderId="2" xfId="1" applyFill="1" applyBorder="1" applyAlignment="1">
      <alignment horizontal="left"/>
    </xf>
    <xf numFmtId="0" fontId="3" fillId="0" borderId="4" xfId="1" applyFill="1" applyBorder="1" applyAlignment="1">
      <alignment horizontal="left"/>
    </xf>
    <xf numFmtId="0" fontId="1" fillId="0" borderId="0" xfId="0" applyFont="1" applyAlignment="1">
      <alignment horizontal="left"/>
    </xf>
    <xf numFmtId="164" fontId="0" fillId="5" borderId="0" xfId="0" applyNumberFormat="1" applyFill="1" applyAlignment="1">
      <alignment horizontal="right" shrinkToFit="1"/>
    </xf>
    <xf numFmtId="164" fontId="0" fillId="6" borderId="0" xfId="0" applyNumberFormat="1" applyFill="1" applyAlignment="1">
      <alignment horizontal="right" shrinkToFit="1"/>
    </xf>
    <xf numFmtId="0" fontId="1" fillId="3" borderId="0" xfId="0" applyFont="1" applyFill="1" applyAlignment="1" applyProtection="1">
      <alignment horizontal="right" indent="1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2">
    <cellStyle name="Link" xfId="1" builtinId="8"/>
    <cellStyle name="Standard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66CCFF"/>
      <color rgb="FFFF9966"/>
      <color rgb="FFFF6600"/>
      <color rgb="FFFF0000"/>
      <color rgb="FFC6E6A2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2" xr16:uid="{0DF7ACC3-9DAB-4B2C-8555-E8B98A0F0B40}" autoFormatId="16" applyNumberFormats="0" applyBorderFormats="0" applyFontFormats="0" applyPatternFormats="0" applyAlignmentFormats="0" applyWidthHeightFormats="0">
  <queryTableRefresh nextId="3">
    <queryTableFields count="2">
      <queryTableField id="1" name="Produkt" tableColumnId="1"/>
      <queryTableField id="2" name="Preis in CHF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2D1B86-5FF9-49A9-BB9E-3CC2006B289C}" name="Table_0__2" displayName="Table_0__2" ref="A1:B10" tableType="queryTable" totalsRowShown="0">
  <autoFilter ref="A1:B10" xr:uid="{D8153E9B-34E2-465A-BB8F-1E751662C0D9}"/>
  <tableColumns count="2">
    <tableColumn id="1" xr3:uid="{4A34A97D-5234-47F0-9545-CAC2612FE721}" uniqueName="1" name="Produkt" queryTableFieldId="1" dataDxfId="1"/>
    <tableColumn id="2" xr3:uid="{540B2E99-9B77-4B98-834D-3E64DCF7422C}" uniqueName="2" name="Preis in CHF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ogle.ch/search?source=hp&amp;q=dremel+engraver&amp;oq=dremel+engraver&amp;gs_l=psy-ab.3..35i39k1j0i203k1l9.1775.4728.0.6262.17.16.0.0.0.0.101.1285.14j1.16.0....0...1.1.64.psy-ab..1.16.1355.6..0j0i131k1.72.MtNlYWzqTZ0" TargetMode="External"/><Relationship Id="rId1" Type="http://schemas.openxmlformats.org/officeDocument/2006/relationships/hyperlink" Target="https://www.google.ch/search?q=dremel+engraver&amp;oq=dremel+engraver&amp;aqs=chrome..69i57j0l5.3239j0j4&amp;sourceid=chrome&amp;ie=UTF-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showGridLines="0" showRowColHeaders="0" tabSelected="1" zoomScaleNormal="100" workbookViewId="0">
      <pane ySplit="5" topLeftCell="A6" activePane="bottomLeft" state="frozen"/>
      <selection pane="bottomLeft" activeCell="F1" sqref="F1:G1"/>
    </sheetView>
  </sheetViews>
  <sheetFormatPr baseColWidth="10" defaultRowHeight="15" x14ac:dyDescent="0.25"/>
  <cols>
    <col min="1" max="2" width="4.85546875" customWidth="1"/>
    <col min="3" max="3" width="40.28515625" customWidth="1"/>
    <col min="4" max="4" width="20.42578125" customWidth="1"/>
    <col min="5" max="5" width="5.7109375" style="1" customWidth="1"/>
    <col min="6" max="6" width="5.7109375" customWidth="1"/>
    <col min="7" max="7" width="4.42578125" customWidth="1"/>
  </cols>
  <sheetData>
    <row r="1" spans="1:12" x14ac:dyDescent="0.25">
      <c r="A1" s="37" t="s">
        <v>38</v>
      </c>
      <c r="B1" s="37"/>
      <c r="C1" s="37"/>
      <c r="D1" s="34" t="s">
        <v>6</v>
      </c>
      <c r="E1" s="34"/>
      <c r="F1" s="40">
        <v>8</v>
      </c>
      <c r="G1" s="40"/>
      <c r="I1" s="26" t="s">
        <v>54</v>
      </c>
      <c r="J1" s="26"/>
      <c r="K1" s="28">
        <f ca="1">TODAY()</f>
        <v>44187</v>
      </c>
    </row>
    <row r="2" spans="1:12" ht="15" customHeight="1" x14ac:dyDescent="0.25">
      <c r="A2" s="41" t="s">
        <v>58</v>
      </c>
      <c r="B2" s="41"/>
      <c r="C2" s="41"/>
      <c r="D2" s="41"/>
      <c r="E2" s="41"/>
      <c r="F2" s="38">
        <f>(F1*K2+F1*K3)*0.95</f>
        <v>235.6</v>
      </c>
      <c r="G2" s="38"/>
      <c r="I2" t="s">
        <v>55</v>
      </c>
      <c r="K2" t="str">
        <f>'online Preisliste'!B4</f>
        <v>17.20</v>
      </c>
    </row>
    <row r="3" spans="1:12" ht="15" customHeight="1" x14ac:dyDescent="0.25">
      <c r="A3" s="41" t="s">
        <v>41</v>
      </c>
      <c r="B3" s="41"/>
      <c r="C3" s="41"/>
      <c r="D3" s="41"/>
      <c r="E3" s="41"/>
      <c r="F3" s="39">
        <f>F2+K4</f>
        <v>411.29999999999995</v>
      </c>
      <c r="G3" s="39"/>
      <c r="I3" t="s">
        <v>56</v>
      </c>
      <c r="K3" t="str">
        <f>'online Preisliste'!B7</f>
        <v>13.80</v>
      </c>
    </row>
    <row r="4" spans="1:12" x14ac:dyDescent="0.25">
      <c r="I4" t="s">
        <v>57</v>
      </c>
      <c r="K4" t="str">
        <f>'online Preisliste'!B5</f>
        <v>175.70</v>
      </c>
    </row>
    <row r="5" spans="1:12" ht="41.25" customHeight="1" x14ac:dyDescent="0.25">
      <c r="A5" s="9" t="s">
        <v>21</v>
      </c>
      <c r="B5" s="9" t="s">
        <v>0</v>
      </c>
      <c r="C5" s="10" t="s">
        <v>1</v>
      </c>
      <c r="D5" s="10" t="s">
        <v>2</v>
      </c>
      <c r="E5" s="11" t="s">
        <v>5</v>
      </c>
      <c r="F5" s="9" t="s">
        <v>7</v>
      </c>
      <c r="G5" s="12"/>
    </row>
    <row r="6" spans="1:12" ht="15" customHeight="1" x14ac:dyDescent="0.25">
      <c r="A6" s="8">
        <v>1</v>
      </c>
      <c r="B6" s="22">
        <f>F1*2</f>
        <v>16</v>
      </c>
      <c r="C6" s="4" t="s">
        <v>42</v>
      </c>
      <c r="D6" s="4" t="s">
        <v>9</v>
      </c>
      <c r="E6" s="5" t="s">
        <v>3</v>
      </c>
      <c r="F6" s="3"/>
      <c r="I6" s="42" t="s">
        <v>77</v>
      </c>
      <c r="J6" s="42"/>
      <c r="K6" s="42"/>
      <c r="L6" s="42"/>
    </row>
    <row r="7" spans="1:12" x14ac:dyDescent="0.25">
      <c r="A7" s="8">
        <v>2</v>
      </c>
      <c r="B7" s="22">
        <f>F1*2</f>
        <v>16</v>
      </c>
      <c r="C7" s="4" t="s">
        <v>42</v>
      </c>
      <c r="D7" s="4" t="s">
        <v>10</v>
      </c>
      <c r="E7" s="5" t="s">
        <v>3</v>
      </c>
      <c r="F7" s="3"/>
      <c r="I7" s="42"/>
      <c r="J7" s="42"/>
      <c r="K7" s="42"/>
      <c r="L7" s="42"/>
    </row>
    <row r="8" spans="1:12" x14ac:dyDescent="0.25">
      <c r="A8" s="8">
        <v>3</v>
      </c>
      <c r="B8" s="22">
        <f>F1</f>
        <v>8</v>
      </c>
      <c r="C8" s="4" t="s">
        <v>42</v>
      </c>
      <c r="D8" s="4" t="s">
        <v>43</v>
      </c>
      <c r="E8" s="5" t="s">
        <v>3</v>
      </c>
      <c r="F8" s="3"/>
      <c r="I8" s="42"/>
      <c r="J8" s="42"/>
      <c r="K8" s="42"/>
      <c r="L8" s="42"/>
    </row>
    <row r="9" spans="1:12" ht="15.75" x14ac:dyDescent="0.25">
      <c r="A9" s="8"/>
      <c r="B9" s="22"/>
      <c r="C9" s="7" t="s">
        <v>48</v>
      </c>
      <c r="D9" s="7" t="str">
        <f>"A="&amp;ROUNDUP(B6*0.12*0.15+B7*0.02*0.12+B8*0.02*0.032,1)</f>
        <v>A=0.4</v>
      </c>
      <c r="E9" s="5"/>
      <c r="F9" s="3"/>
      <c r="I9" s="42"/>
      <c r="J9" s="42"/>
      <c r="K9" s="42"/>
      <c r="L9" s="42"/>
    </row>
    <row r="10" spans="1:12" x14ac:dyDescent="0.25">
      <c r="A10" s="8"/>
      <c r="B10" s="22"/>
      <c r="C10" s="7" t="s">
        <v>47</v>
      </c>
      <c r="D10" s="7" t="str">
        <f>"L ="&amp;F1*300</f>
        <v>L =2400</v>
      </c>
      <c r="E10" s="5"/>
      <c r="F10" s="3"/>
    </row>
    <row r="11" spans="1:12" x14ac:dyDescent="0.25">
      <c r="A11" s="8"/>
      <c r="B11" s="22"/>
      <c r="C11" s="7" t="s">
        <v>52</v>
      </c>
      <c r="D11" s="7" t="str">
        <f>"L ="&amp;F1*272</f>
        <v>L =2176</v>
      </c>
      <c r="E11" s="5"/>
      <c r="F11" s="3"/>
      <c r="I11" t="s">
        <v>78</v>
      </c>
    </row>
    <row r="12" spans="1:12" x14ac:dyDescent="0.25">
      <c r="A12" s="8">
        <v>4</v>
      </c>
      <c r="B12" s="22">
        <f>4*F1</f>
        <v>32</v>
      </c>
      <c r="C12" s="4" t="s">
        <v>11</v>
      </c>
      <c r="D12" s="4" t="s">
        <v>12</v>
      </c>
      <c r="E12" s="5" t="s">
        <v>3</v>
      </c>
      <c r="F12" s="3"/>
    </row>
    <row r="13" spans="1:12" x14ac:dyDescent="0.25">
      <c r="A13" s="8">
        <v>5</v>
      </c>
      <c r="B13" s="22">
        <f>5*F1</f>
        <v>40</v>
      </c>
      <c r="C13" s="4" t="s">
        <v>11</v>
      </c>
      <c r="D13" s="4" t="s">
        <v>44</v>
      </c>
      <c r="E13" s="5" t="s">
        <v>3</v>
      </c>
      <c r="F13" s="3"/>
    </row>
    <row r="14" spans="1:12" x14ac:dyDescent="0.25">
      <c r="A14" s="8">
        <v>6</v>
      </c>
      <c r="B14" s="22">
        <f>4*F1</f>
        <v>32</v>
      </c>
      <c r="C14" s="4" t="s">
        <v>11</v>
      </c>
      <c r="D14" s="4" t="s">
        <v>45</v>
      </c>
      <c r="E14" s="5" t="s">
        <v>3</v>
      </c>
      <c r="F14" s="3"/>
    </row>
    <row r="15" spans="1:12" x14ac:dyDescent="0.25">
      <c r="A15" s="8"/>
      <c r="B15" s="22"/>
      <c r="C15" s="7" t="s">
        <v>20</v>
      </c>
      <c r="D15" s="7" t="str">
        <f>"L ="&amp;B12*84</f>
        <v>L =2688</v>
      </c>
      <c r="E15" s="5"/>
      <c r="F15" s="3"/>
    </row>
    <row r="16" spans="1:12" x14ac:dyDescent="0.25">
      <c r="A16" s="8"/>
      <c r="B16" s="22"/>
      <c r="C16" s="7" t="s">
        <v>46</v>
      </c>
      <c r="D16" s="7" t="str">
        <f>"L ="&amp;B13*24+B14*20</f>
        <v>L =1600</v>
      </c>
      <c r="E16" s="5"/>
      <c r="F16" s="3"/>
    </row>
    <row r="17" spans="1:6" x14ac:dyDescent="0.25">
      <c r="A17" s="8">
        <v>7</v>
      </c>
      <c r="B17" s="22">
        <f>F1*4</f>
        <v>32</v>
      </c>
      <c r="C17" s="4" t="s">
        <v>13</v>
      </c>
      <c r="D17" s="4" t="s">
        <v>14</v>
      </c>
      <c r="E17" s="5" t="s">
        <v>3</v>
      </c>
      <c r="F17" s="3"/>
    </row>
    <row r="18" spans="1:6" x14ac:dyDescent="0.25">
      <c r="A18" s="8">
        <v>8</v>
      </c>
      <c r="B18" s="22">
        <f>4*F1</f>
        <v>32</v>
      </c>
      <c r="C18" s="4" t="s">
        <v>15</v>
      </c>
      <c r="D18" s="4" t="s">
        <v>16</v>
      </c>
      <c r="E18" s="5" t="s">
        <v>3</v>
      </c>
      <c r="F18" s="3"/>
    </row>
    <row r="19" spans="1:6" x14ac:dyDescent="0.25">
      <c r="A19" s="8">
        <v>9</v>
      </c>
      <c r="B19" s="22">
        <v>5</v>
      </c>
      <c r="C19" s="4" t="s">
        <v>17</v>
      </c>
      <c r="D19" s="4" t="s">
        <v>18</v>
      </c>
      <c r="E19" s="5" t="s">
        <v>3</v>
      </c>
      <c r="F19" s="3"/>
    </row>
    <row r="20" spans="1:6" x14ac:dyDescent="0.25">
      <c r="A20" s="8">
        <v>10</v>
      </c>
      <c r="B20" s="22">
        <v>1</v>
      </c>
      <c r="C20" s="4" t="s">
        <v>15</v>
      </c>
      <c r="D20" s="4" t="s">
        <v>50</v>
      </c>
      <c r="E20" s="5" t="s">
        <v>3</v>
      </c>
      <c r="F20" s="3"/>
    </row>
    <row r="21" spans="1:6" x14ac:dyDescent="0.25">
      <c r="A21" s="8">
        <v>11</v>
      </c>
      <c r="B21" s="22">
        <f>F1</f>
        <v>8</v>
      </c>
      <c r="C21" s="4" t="s">
        <v>51</v>
      </c>
      <c r="D21" s="4" t="s">
        <v>19</v>
      </c>
      <c r="E21" s="5" t="s">
        <v>3</v>
      </c>
      <c r="F21" s="3"/>
    </row>
    <row r="22" spans="1:6" ht="15.75" x14ac:dyDescent="0.25">
      <c r="A22" s="6"/>
      <c r="B22" s="22"/>
      <c r="C22" s="25" t="s">
        <v>49</v>
      </c>
      <c r="D22" s="7" t="str">
        <f>"A="&amp;ROUNDUP(B21*0.12*0.18,1)</f>
        <v>A=0.2</v>
      </c>
      <c r="E22" s="5"/>
      <c r="F22" s="3"/>
    </row>
    <row r="23" spans="1:6" x14ac:dyDescent="0.25">
      <c r="A23" s="6"/>
      <c r="B23" s="22"/>
      <c r="C23" s="4"/>
      <c r="D23" s="4"/>
      <c r="E23" s="5"/>
      <c r="F23" s="3"/>
    </row>
    <row r="24" spans="1:6" x14ac:dyDescent="0.25">
      <c r="A24" s="6"/>
      <c r="B24" s="23">
        <f>F1</f>
        <v>8</v>
      </c>
      <c r="C24" s="2" t="s">
        <v>22</v>
      </c>
      <c r="D24" s="2"/>
      <c r="E24" s="3"/>
      <c r="F24" s="3" t="s">
        <v>3</v>
      </c>
    </row>
    <row r="25" spans="1:6" x14ac:dyDescent="0.25">
      <c r="A25" s="6"/>
      <c r="B25" s="23">
        <f>$F$1</f>
        <v>8</v>
      </c>
      <c r="C25" s="2" t="s">
        <v>53</v>
      </c>
      <c r="D25" s="2"/>
      <c r="E25" s="3"/>
      <c r="F25" s="3" t="s">
        <v>3</v>
      </c>
    </row>
    <row r="26" spans="1:6" x14ac:dyDescent="0.25">
      <c r="A26" s="6"/>
      <c r="B26" s="23">
        <v>1</v>
      </c>
      <c r="C26" s="2" t="s">
        <v>8</v>
      </c>
      <c r="D26" s="2"/>
      <c r="E26" s="3"/>
      <c r="F26" s="3" t="s">
        <v>3</v>
      </c>
    </row>
    <row r="27" spans="1:6" x14ac:dyDescent="0.25">
      <c r="A27" s="13"/>
      <c r="B27" s="14"/>
      <c r="C27" s="15"/>
      <c r="D27" s="15"/>
      <c r="E27" s="16"/>
      <c r="F27" s="16"/>
    </row>
    <row r="28" spans="1:6" x14ac:dyDescent="0.25">
      <c r="A28" s="13"/>
      <c r="B28" s="14"/>
      <c r="C28" s="15"/>
      <c r="D28" s="15"/>
      <c r="E28" s="16"/>
      <c r="F28" s="16"/>
    </row>
    <row r="29" spans="1:6" x14ac:dyDescent="0.25">
      <c r="A29" s="37" t="s">
        <v>37</v>
      </c>
      <c r="B29" s="37"/>
      <c r="C29" s="37"/>
      <c r="D29" s="37"/>
      <c r="E29" s="37"/>
      <c r="F29" s="37"/>
    </row>
    <row r="30" spans="1:6" ht="21" customHeight="1" x14ac:dyDescent="0.25">
      <c r="A30" t="s">
        <v>0</v>
      </c>
      <c r="C30" t="s">
        <v>23</v>
      </c>
    </row>
    <row r="31" spans="1:6" x14ac:dyDescent="0.25">
      <c r="A31" s="24">
        <f>F1</f>
        <v>8</v>
      </c>
      <c r="B31" s="29" t="s">
        <v>28</v>
      </c>
      <c r="C31" s="30"/>
      <c r="D31" s="31"/>
      <c r="E31" s="32"/>
      <c r="F31" s="33"/>
    </row>
    <row r="32" spans="1:6" x14ac:dyDescent="0.25">
      <c r="A32" s="24">
        <f>F1/2</f>
        <v>4</v>
      </c>
      <c r="B32" s="29" t="s">
        <v>29</v>
      </c>
      <c r="C32" s="30"/>
      <c r="D32" s="17"/>
      <c r="E32" s="18"/>
      <c r="F32" s="19"/>
    </row>
    <row r="33" spans="1:6" x14ac:dyDescent="0.25">
      <c r="A33" s="24">
        <v>1</v>
      </c>
      <c r="B33" s="29" t="s">
        <v>24</v>
      </c>
      <c r="C33" s="30"/>
      <c r="D33" s="31" t="s">
        <v>26</v>
      </c>
      <c r="E33" s="32"/>
      <c r="F33" s="33"/>
    </row>
    <row r="34" spans="1:6" x14ac:dyDescent="0.25">
      <c r="A34" s="24">
        <v>1</v>
      </c>
      <c r="B34" s="29" t="s">
        <v>24</v>
      </c>
      <c r="C34" s="30"/>
      <c r="D34" s="17" t="s">
        <v>27</v>
      </c>
      <c r="E34" s="18"/>
      <c r="F34" s="19"/>
    </row>
    <row r="35" spans="1:6" x14ac:dyDescent="0.25">
      <c r="A35" s="24">
        <v>1</v>
      </c>
      <c r="B35" s="29" t="s">
        <v>24</v>
      </c>
      <c r="C35" s="30"/>
      <c r="D35" s="17" t="s">
        <v>25</v>
      </c>
      <c r="E35" s="18"/>
      <c r="F35" s="19"/>
    </row>
    <row r="36" spans="1:6" x14ac:dyDescent="0.25">
      <c r="A36" s="24">
        <f>F1/2</f>
        <v>4</v>
      </c>
      <c r="B36" s="29" t="s">
        <v>30</v>
      </c>
      <c r="C36" s="30"/>
      <c r="D36" s="31"/>
      <c r="E36" s="32"/>
      <c r="F36" s="33"/>
    </row>
    <row r="37" spans="1:6" x14ac:dyDescent="0.25">
      <c r="A37" s="24">
        <f>F1/2</f>
        <v>4</v>
      </c>
      <c r="B37" s="29" t="s">
        <v>31</v>
      </c>
      <c r="C37" s="30"/>
      <c r="D37" s="31"/>
      <c r="E37" s="32"/>
      <c r="F37" s="33"/>
    </row>
    <row r="38" spans="1:6" x14ac:dyDescent="0.25">
      <c r="A38" s="24">
        <f>F1/2</f>
        <v>4</v>
      </c>
      <c r="B38" s="35" t="s">
        <v>33</v>
      </c>
      <c r="C38" s="36"/>
      <c r="D38" s="31" t="s">
        <v>32</v>
      </c>
      <c r="E38" s="32"/>
      <c r="F38" s="33"/>
    </row>
    <row r="39" spans="1:6" x14ac:dyDescent="0.25">
      <c r="A39" s="24">
        <f>F1/2</f>
        <v>4</v>
      </c>
      <c r="B39" s="29" t="s">
        <v>39</v>
      </c>
      <c r="C39" s="30"/>
      <c r="D39" s="17"/>
      <c r="E39" s="18"/>
      <c r="F39" s="19"/>
    </row>
    <row r="40" spans="1:6" x14ac:dyDescent="0.25">
      <c r="A40" s="24">
        <f>F1/2</f>
        <v>4</v>
      </c>
      <c r="B40" s="29" t="s">
        <v>40</v>
      </c>
      <c r="C40" s="30"/>
      <c r="D40" s="17"/>
      <c r="E40" s="18"/>
      <c r="F40" s="19"/>
    </row>
    <row r="41" spans="1:6" x14ac:dyDescent="0.25">
      <c r="A41" s="24"/>
      <c r="B41" s="29" t="s">
        <v>34</v>
      </c>
      <c r="C41" s="30"/>
      <c r="D41" s="17"/>
      <c r="E41" s="18"/>
      <c r="F41" s="19"/>
    </row>
    <row r="42" spans="1:6" x14ac:dyDescent="0.25">
      <c r="A42" s="24"/>
      <c r="B42" s="20" t="s">
        <v>35</v>
      </c>
      <c r="C42" s="21"/>
      <c r="D42" s="31"/>
      <c r="E42" s="32"/>
      <c r="F42" s="33"/>
    </row>
    <row r="43" spans="1:6" x14ac:dyDescent="0.25">
      <c r="A43" s="24"/>
      <c r="B43" s="20" t="s">
        <v>36</v>
      </c>
      <c r="C43" s="21"/>
      <c r="D43" s="31"/>
      <c r="E43" s="32"/>
      <c r="F43" s="33"/>
    </row>
    <row r="44" spans="1:6" x14ac:dyDescent="0.25">
      <c r="A44" s="24"/>
      <c r="B44" s="20" t="s">
        <v>4</v>
      </c>
      <c r="C44" s="21"/>
      <c r="D44" s="31"/>
      <c r="E44" s="32"/>
      <c r="F44" s="33"/>
    </row>
  </sheetData>
  <sheetProtection sheet="1" objects="1" scenarios="1" selectLockedCells="1"/>
  <mergeCells count="28">
    <mergeCell ref="I6:L9"/>
    <mergeCell ref="A1:C1"/>
    <mergeCell ref="F2:G2"/>
    <mergeCell ref="F3:G3"/>
    <mergeCell ref="F1:G1"/>
    <mergeCell ref="A2:E2"/>
    <mergeCell ref="A3:E3"/>
    <mergeCell ref="B31:C31"/>
    <mergeCell ref="B32:C32"/>
    <mergeCell ref="B34:C34"/>
    <mergeCell ref="B35:C35"/>
    <mergeCell ref="B39:C39"/>
    <mergeCell ref="B40:C40"/>
    <mergeCell ref="B41:C41"/>
    <mergeCell ref="D43:F43"/>
    <mergeCell ref="D44:F44"/>
    <mergeCell ref="D1:E1"/>
    <mergeCell ref="B38:C38"/>
    <mergeCell ref="D37:F37"/>
    <mergeCell ref="D38:F38"/>
    <mergeCell ref="D42:F42"/>
    <mergeCell ref="A29:F29"/>
    <mergeCell ref="B36:C36"/>
    <mergeCell ref="B37:C37"/>
    <mergeCell ref="D31:F31"/>
    <mergeCell ref="D33:F33"/>
    <mergeCell ref="D36:F36"/>
    <mergeCell ref="B33:C33"/>
  </mergeCells>
  <hyperlinks>
    <hyperlink ref="B38" r:id="rId1" display="Dremel Engraver" xr:uid="{00000000-0004-0000-0000-000000000000}"/>
    <hyperlink ref="B38:C38" r:id="rId2" display="Dremel Engraver oder anderes Gravurwerkzeug" xr:uid="{00000000-0004-0000-0000-000001000000}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254B8-B11C-4AEB-8169-6613392EEF8C}">
  <dimension ref="A1:B10"/>
  <sheetViews>
    <sheetView workbookViewId="0">
      <selection activeCell="F21" sqref="F21"/>
    </sheetView>
  </sheetViews>
  <sheetFormatPr baseColWidth="10" defaultRowHeight="15" x14ac:dyDescent="0.25"/>
  <cols>
    <col min="1" max="1" width="24.42578125" bestFit="1" customWidth="1"/>
    <col min="2" max="2" width="13.7109375" bestFit="1" customWidth="1"/>
  </cols>
  <sheetData>
    <row r="1" spans="1:2" x14ac:dyDescent="0.25">
      <c r="A1" t="s">
        <v>59</v>
      </c>
      <c r="B1" t="s">
        <v>60</v>
      </c>
    </row>
    <row r="2" spans="1:2" x14ac:dyDescent="0.25">
      <c r="A2" s="27" t="s">
        <v>61</v>
      </c>
      <c r="B2" s="27" t="s">
        <v>68</v>
      </c>
    </row>
    <row r="3" spans="1:2" x14ac:dyDescent="0.25">
      <c r="A3" s="27" t="s">
        <v>62</v>
      </c>
      <c r="B3" s="27" t="s">
        <v>69</v>
      </c>
    </row>
    <row r="4" spans="1:2" x14ac:dyDescent="0.25">
      <c r="A4" s="27" t="s">
        <v>63</v>
      </c>
      <c r="B4" s="27" t="s">
        <v>70</v>
      </c>
    </row>
    <row r="5" spans="1:2" x14ac:dyDescent="0.25">
      <c r="A5" s="27" t="s">
        <v>57</v>
      </c>
      <c r="B5" s="27" t="s">
        <v>71</v>
      </c>
    </row>
    <row r="6" spans="1:2" x14ac:dyDescent="0.25">
      <c r="A6" s="27" t="s">
        <v>64</v>
      </c>
      <c r="B6" s="27" t="s">
        <v>72</v>
      </c>
    </row>
    <row r="7" spans="1:2" x14ac:dyDescent="0.25">
      <c r="A7" s="27" t="s">
        <v>56</v>
      </c>
      <c r="B7" s="27" t="s">
        <v>73</v>
      </c>
    </row>
    <row r="8" spans="1:2" x14ac:dyDescent="0.25">
      <c r="A8" s="27" t="s">
        <v>65</v>
      </c>
      <c r="B8" s="27" t="s">
        <v>74</v>
      </c>
    </row>
    <row r="9" spans="1:2" x14ac:dyDescent="0.25">
      <c r="A9" s="27" t="s">
        <v>66</v>
      </c>
      <c r="B9" s="27" t="s">
        <v>75</v>
      </c>
    </row>
    <row r="10" spans="1:2" x14ac:dyDescent="0.25">
      <c r="A10" s="27" t="s">
        <v>67</v>
      </c>
      <c r="B10" s="27" t="s">
        <v>76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f c 1 0 d 2 3 - c a 6 2 - 4 0 4 7 - a d f f - c b 1 8 e a 5 9 6 7 2 8 "   x m l n s = " h t t p : / / s c h e m a s . m i c r o s o f t . c o m / D a t a M a s h u p " > A A A A A B 0 E A A B Q S w M E F A A C A A g A K H 6 W U d 4 A N k O o A A A A + A A A A B I A H A B D b 2 5 m a W c v U G F j a 2 F n Z S 5 4 b W w g o h g A K K A U A A A A A A A A A A A A A A A A A A A A A A A A A A A A h Y 8 x D o I w G I W v Q r r T F s R A y E 8 Z W B w k M T E x r k 2 p 0 A j F 0 G K 5 m 4 N H 8 g q S K O r m + F 6 + l 3 z v c b t D P n W t d 5 W D U b 3 O U I A p 8 q Q W f a V 0 n a H R n v w E 5 Q x 2 X J x 5 L b 0 Z 1 i a d j M p Q Y + 0 l J c Q 5 h 9 0 K 9 0 N N Q k o D c i y 3 e 9 H I j v t K G 8 u 1 k O i z q v 6 v E I P D S 4 a F O E 7 w O o 4 o j p I A y F J D q f Q X C W d j T I H 8 l F C M r R 0 H y S r p F x s g S w T y f s G e U E s D B B Q A A g A I A C h + l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o f p Z R X i l / u x M B A A D B A g A A E w A c A E Z v c m 1 1 b G F z L 1 N l Y 3 R p b 2 4 x L m 0 g o h g A K K A U A A A A A A A A A A A A A A A A A A A A A A A A A A A A 5 Z F N T s M w E I X 3 k X K H k b N J J J M Y l l R d o P C 3 L B D R R c X C T Y Y m w n U i e y I B U W 7 D T b g Y T l J A L X A C v B l 7 n v 2 + p 7 H F n K p a w 9 1 U j 2 e + 5 3 u 2 l A Y L C F g m 1 w p B M J i D Q v I 9 c O u m R e W a c 1 j i O l 7 I D Y b D J q 0 1 o S Y b s p K o s a d J 0 m x U G + f l W I 8 a U x f t E 6 H b Y G V V Z Q k T F k V 8 s j y X J I V z n K w 7 0 a + G z s N O D d g V v r / p A g 2 h g e y l G e K M y e L M S G 0 f a 7 N N a 9 V u t d P Q h q M b 7 z q 2 m K C M A z k B C J + p 5 z D 0 X Q a o N K T X l 3 t i H / l e p f + i / j o a C E + i / z O e L + S F s U i v A 3 D p u N / E W 2 y U z P F e q h b D n 8 k 4 c 5 5 B K M S Z i N y B 8 d 1 9 8 / k w c x x + E G H / V w 7 I s w 9 Q S w E C L Q A U A A I A C A A o f p Z R 3 g A 2 Q 6 g A A A D 4 A A A A E g A A A A A A A A A A A A A A A A A A A A A A Q 2 9 u Z m l n L 1 B h Y 2 t h Z 2 U u e G 1 s U E s B A i 0 A F A A C A A g A K H 6 W U Q / K 6 a u k A A A A 6 Q A A A B M A A A A A A A A A A A A A A A A A 9 A A A A F t D b 2 5 0 Z W 5 0 X 1 R 5 c G V z X S 5 4 b W x Q S w E C L Q A U A A I A C A A o f p Z R X i l / u x M B A A D B A g A A E w A A A A A A A A A A A A A A A A D l A Q A A R m 9 y b X V s Y X M v U 2 V j d G l v b j E u b V B L B Q Y A A A A A A w A D A M I A A A B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Y E Q A A A A A A A L Y R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H Z c O k b m R l c n R l c i B U e X A u e 1 B y b 2 R 1 a 3 Q s M H 0 m c X V v d D s s J n F 1 b 3 Q 7 U 2 V j d G l v b j E v V G F i b G U g M C 9 H Z c O k b m R l c n R l c i B U e X A u e 1 B y Z W l z I G l u I E N I R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S A w L 0 d l w 6 R u Z G V y d G V y I F R 5 c C 5 7 U H J v Z H V r d C w w f S Z x d W 9 0 O y w m c X V v d D t T Z W N 0 a W 9 u M S 9 U Y W J s Z S A w L 0 d l w 6 R u Z G V y d G V y I F R 5 c C 5 7 U H J l a X M g a W 4 g Q 0 h G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Q c m 9 k d W t 0 J n F 1 b 3 Q 7 L C Z x d W 9 0 O 1 B y Z W l z I G l u I E N I R i Z x d W 9 0 O 1 0 i I C 8 + P E V u d H J 5 I F R 5 c G U 9 I k Z p b G x D b 2 x 1 b W 5 U e X B l c y I g V m F s d W U 9 I n N C Z 1 k 9 I i A v P j x F b n R y e S B U e X B l P S J G a W x s T G F z d F V w Z G F 0 Z W Q i I F Z h b H V l P S J k M j A y M C 0 x M i 0 y M l Q x N D o 0 M z o z N S 4 z N T Y y M T E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O S I g L z 4 8 R W 5 0 c n k g V H l w Z T 0 i Q W R k Z W R U b 0 R h d G F N b 2 R l b C I g V m F s d W U 9 I m w w I i A v P j x F b n R y e S B U e X B l P S J R d W V y e U l E I i B W Y W x 1 Z T 0 i c z M w O G R k O T A 2 L T l j O D U t N G J h N i 0 4 M W J m L T k w Y T R k O W I 2 Y m U 0 N C I g L z 4 8 L 1 N 0 Y W J s Z U V u d H J p Z X M + P C 9 J d G V t P j x J d G V t P j x J d G V t T G 9 j Y X R p b 2 4 + P E l 0 Z W 1 U e X B l P k Z v c m 1 1 b G E 8 L 0 l 0 Z W 1 U e X B l P j x J d G V t U G F 0 a D 5 T Z W N 0 a W 9 u M S 9 U Y W J s Z S U y M D A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V 8 w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j J U M T Q 6 N D k 6 M T Y u M j g 0 N z U y M 1 o i I C 8 + P E V u d H J 5 I F R 5 c G U 9 I k Z p b G x D b 2 x 1 b W 5 U e X B l c y I g V m F s d W U 9 I n N C Z 1 k 9 I i A v P j x F b n R y e S B U e X B l P S J G a W x s Q 2 9 s d W 1 u T m F t Z X M i I F Z h b H V l P S J z W y Z x d W 9 0 O 1 B y b 2 R 1 a 3 Q m c X V v d D s s J n F 1 b 3 Q 7 U H J l a X M g a W 4 g Q 0 h G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A o M i k v R 2 X D p G 5 k Z X J 0 Z X I g V H l w L n t Q c m 9 k d W t 0 L D B 9 J n F 1 b 3 Q 7 L C Z x d W 9 0 O 1 N l Y 3 R p b 2 4 x L 1 R h Y m x l I D A g K D I p L 0 V y c 2 V 0 e n R l c i B X Z X J 0 L n t Q c m V p c y B p b i B D S E Y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g M C A o M i k v R 2 X D p G 5 k Z X J 0 Z X I g V H l w L n t Q c m 9 k d W t 0 L D B 9 J n F 1 b 3 Q 7 L C Z x d W 9 0 O 1 N l Y 3 R p b 2 4 x L 1 R h Y m x l I D A g K D I p L 0 V y c 2 V 0 e n R l c i B X Z X J 0 L n t Q c m V p c y B p b i B D S E Y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U y M C g y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M i k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M i k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I p L 0 V y c 2 V 0 e n R l c i U y M F d l c n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8 E e p V n 3 5 R k e y 9 X 8 Z 0 1 w r 6 Q A A A A A C A A A A A A A Q Z g A A A A E A A C A A A A A D 3 h j 8 Z N + u P 0 y d W B k B K i B d 0 O C N 4 P N t L 0 o 9 t C d b G G I B b w A A A A A O g A A A A A I A A C A A A A A / l l X C a g k a U 9 j v O 4 w Q a f A B g M P l c A y 4 o 2 4 U Q B 9 P z V I l x 1 A A A A C 5 O B 2 0 E N U K G k b T x N e x / S n + q F 7 M 9 U b M H k 1 N N N f 7 S X 5 B Z C X w L u w Y I Z e G g c t h g z g m O R M H o s s r b I F n q g 7 j 1 0 C U A a b q T G W 6 0 J 0 o Q j G 6 q J X 7 3 S 8 b Y 0 A A A A B J c u C a 1 U 0 c R I B V 7 s i i E O H G v N / Y 8 / P v C l Z w x u o 2 J L u 2 / N Z q a v s v n l k 4 9 H Q T i Z Q c 5 V 5 Y R j E a K s Z y a D l P I c o F 6 2 D Z < / D a t a M a s h u p > 
</file>

<file path=customXml/itemProps1.xml><?xml version="1.0" encoding="utf-8"?>
<ds:datastoreItem xmlns:ds="http://schemas.openxmlformats.org/officeDocument/2006/customXml" ds:itemID="{25A5A16E-365A-4A42-8DEC-0282CF7F1B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Plexiglaslampe</vt:lpstr>
      <vt:lpstr>online Preisliste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Beck</dc:creator>
  <cp:lastModifiedBy>Rolf Beck</cp:lastModifiedBy>
  <cp:lastPrinted>2017-11-01T17:25:09Z</cp:lastPrinted>
  <dcterms:created xsi:type="dcterms:W3CDTF">2017-05-29T11:02:19Z</dcterms:created>
  <dcterms:modified xsi:type="dcterms:W3CDTF">2020-12-22T14:58:46Z</dcterms:modified>
</cp:coreProperties>
</file>